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  <sheet name="Sheet2" sheetId="2" r:id="rId2"/>
  </sheets>
  <definedNames>
    <definedName name="_xlnm._FilterDatabase" localSheetId="0" hidden="1">Sheet1!$A$4:$CN$43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<sst xmlns="http://schemas.openxmlformats.org/spreadsheetml/2006/main" count="301" uniqueCount="93">
  <si>
    <t>附件2：</t>
  </si>
  <si>
    <t>艺术学院（建筑学院）　　　建筑学专业　　2023年级综合测评排名表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</si>
  <si>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</si>
  <si>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</si>
  <si>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</si>
  <si>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</si>
  <si>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</si>
  <si>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</si>
  <si>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</si>
  <si>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</si>
  <si>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</si>
  <si>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</si>
  <si>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</si>
  <si>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</si>
  <si>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</si>
  <si>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</si>
  <si>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</si>
  <si>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</si>
  <si>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</si>
  <si>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</si>
  <si>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</si>
  <si>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</si>
  <si>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</si>
  <si>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是否有不及格课程</t>
  </si>
  <si>
    <t>专业年
级总人数</t>
  </si>
  <si>
    <t>奖学金
等级</t>
  </si>
  <si>
    <t>单项
奖学金</t>
  </si>
  <si>
    <t>荣誉称号</t>
  </si>
  <si>
    <t>学生签名</t>
  </si>
  <si>
    <t>艺术学院（建筑学院）</t>
  </si>
  <si>
    <t>建筑学</t>
  </si>
  <si>
    <t>建筑233</t>
  </si>
  <si>
    <t>侯雅雯</t>
  </si>
  <si>
    <t>否</t>
  </si>
  <si>
    <t>一等奖学金</t>
  </si>
  <si>
    <t>三好学生标兵</t>
  </si>
  <si>
    <t>朱笑菡</t>
  </si>
  <si>
    <t>建筑231</t>
  </si>
  <si>
    <t>母长健</t>
  </si>
  <si>
    <t>二等奖学金</t>
  </si>
  <si>
    <t>李彩汇</t>
  </si>
  <si>
    <t>三好学生</t>
  </si>
  <si>
    <t>李舒晗</t>
  </si>
  <si>
    <t>优秀学生干部</t>
  </si>
  <si>
    <t>王诗逸</t>
  </si>
  <si>
    <t>陈喆</t>
  </si>
  <si>
    <t>三等奖学金</t>
  </si>
  <si>
    <t>慕悦</t>
  </si>
  <si>
    <t>倪乐希</t>
  </si>
  <si>
    <t>建筑232</t>
  </si>
  <si>
    <t>2332110359</t>
  </si>
  <si>
    <t>朱皓冉</t>
  </si>
  <si>
    <t>黄盈盈</t>
  </si>
  <si>
    <t>2332110346</t>
  </si>
  <si>
    <t>刘鑫</t>
  </si>
  <si>
    <t>陈莹</t>
  </si>
  <si>
    <t>熊子豪</t>
  </si>
  <si>
    <t>2332110354</t>
  </si>
  <si>
    <t>杨明雷</t>
  </si>
  <si>
    <t>张心玥</t>
  </si>
  <si>
    <t>2332110352</t>
  </si>
  <si>
    <t>吴沘嘉</t>
  </si>
  <si>
    <t>李碧昌</t>
  </si>
  <si>
    <t>楚欣</t>
  </si>
  <si>
    <t>2332110339</t>
  </si>
  <si>
    <t>冉艺</t>
  </si>
  <si>
    <t>许皓铭</t>
  </si>
  <si>
    <t>李剑</t>
  </si>
  <si>
    <t>2332110353</t>
  </si>
  <si>
    <t>巫一帆</t>
  </si>
  <si>
    <t>王远广</t>
  </si>
  <si>
    <t>陈晨</t>
  </si>
  <si>
    <t>2332110349</t>
  </si>
  <si>
    <t>苏星朋</t>
  </si>
  <si>
    <t>吉宗来</t>
  </si>
  <si>
    <t>张振伟</t>
  </si>
  <si>
    <t>张伟杰</t>
  </si>
  <si>
    <t>李世祥</t>
  </si>
  <si>
    <t>是</t>
  </si>
  <si>
    <t>胡子阳</t>
  </si>
  <si>
    <t>顾丁均</t>
  </si>
  <si>
    <t>高禛</t>
  </si>
  <si>
    <t>2332110348</t>
  </si>
  <si>
    <t>任凯</t>
  </si>
  <si>
    <t>2332110355</t>
  </si>
  <si>
    <t>余奕平</t>
  </si>
  <si>
    <t>2332110347</t>
  </si>
  <si>
    <t>刘杨帆</t>
  </si>
  <si>
    <t>江恩阳</t>
  </si>
  <si>
    <t>陈祥</t>
  </si>
  <si>
    <t>2332110338</t>
  </si>
  <si>
    <t>屈美佳</t>
  </si>
  <si>
    <t>周宇峰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</si>
</sst>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name val="宋体"/>
      <charset val="134"/>
    </font>
    <font>
      <sz val="11"/>
      <color rgb="FF000000"/>
      <name val="宋体"/>
      <charset val="134"/>
    </font>
    <font>
      <sz val="11"/>
      <name val="黑体"/>
      <charset val="134"/>
    </font>
    <font>
      <sz val="9"/>
      <name val="仿宋"/>
      <charset val="134"/>
    </font>
    <font>
      <sz val="10"/>
      <name val="宋体"/>
      <charset val="134"/>
    </font>
    <font>
      <b/>
      <sz val="14"/>
      <color rgb="FFFF0000"/>
      <name val="黑体"/>
      <charset val="134"/>
    </font>
    <font>
      <sz val="12"/>
      <name val="仿宋"/>
      <charset val="134"/>
    </font>
    <font>
      <sz val="12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仿宋"/>
      <charset val="134"/>
    </font>
    <font>
      <sz val="10"/>
      <color rgb="FFFF0000"/>
      <name val="宋体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sz val="12"/>
      <name val="Times New Roman"/>
      <charset val="134"/>
    </font>
    <font>
      <b/>
      <sz val="11"/>
      <color rgb="FFFF0000"/>
      <name val="黑体"/>
      <charset val="134"/>
    </font>
    <font>
      <sz val="9"/>
      <color rgb="FF000000"/>
      <name val="仿宋"/>
      <charset val="134"/>
    </font>
    <font>
      <sz val="9"/>
      <color rgb="FFFF000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9" fillId="6" borderId="8" applyNumberFormat="0" applyAlignment="0" applyProtection="0">
      <alignment vertical="center"/>
    </xf>
    <xf numFmtId="0" fontId="30" fillId="7" borderId="10" applyNumberFormat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>
      <alignment vertical="center"/>
    </xf>
    <xf numFmtId="0" fontId="7" fillId="0" borderId="0" xfId="0" applyFont="1" applyAlignment="1"/>
    <xf numFmtId="0" fontId="7" fillId="0" borderId="0" xfId="0" applyFont="1" applyFill="1" applyAlignment="1"/>
    <xf numFmtId="0" fontId="1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Continuous" vertical="center"/>
    </xf>
    <xf numFmtId="0" fontId="12" fillId="0" borderId="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3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BDDAA694-771E-4B22-BD3F-1D2FD98A0257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A90A9CEE-F056-412D-A76F-2BDC90939EE7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4"/>
  <sheetViews>
    <sheetView tabSelected="1" view="pageBreakPreview" zoomScaleNormal="62" workbookViewId="0">
      <selection activeCell="V10" sqref="V10"/>
    </sheetView>
  </sheetViews>
  <sheetFormatPr defaultColWidth="9" defaultRowHeight="13.5"/>
  <cols>
    <col min="1" max="1" width="20.2566371681416" style="1" customWidth="1"/>
    <col min="2" max="4" width="8.75221238938053" style="1"/>
    <col min="5" max="5" width="11.7522123893805" style="1" customWidth="1"/>
    <col min="6" max="6" width="8.75221238938053" style="1"/>
    <col min="7" max="16" width="6.6283185840708" style="1" customWidth="1"/>
    <col min="17" max="20" width="7.6283185840708" style="1" customWidth="1"/>
    <col min="21" max="21" width="10.6283185840708" style="1" customWidth="1"/>
    <col min="22" max="22" width="10.7522123893805" style="1" customWidth="1"/>
    <col min="23" max="23" width="11.2566371681416" style="1" customWidth="1"/>
    <col min="24" max="24" width="7.6283185840708" style="1" customWidth="1"/>
  </cols>
  <sheetData>
    <row r="1" ht="15.75" spans="1:24">
      <c r="A1" s="20" t="s">
        <v>0</v>
      </c>
      <c r="B1" s="20"/>
      <c r="C1" s="21"/>
      <c r="D1" s="22"/>
      <c r="E1" s="22"/>
      <c r="F1" s="22"/>
      <c r="G1" s="23"/>
      <c r="H1" s="24"/>
      <c r="I1" s="23"/>
      <c r="J1" s="23"/>
      <c r="K1" s="24"/>
      <c r="L1" s="24"/>
      <c r="M1" s="23"/>
      <c r="N1" s="24"/>
      <c r="O1" s="23"/>
      <c r="P1" s="33"/>
      <c r="Q1" s="33"/>
      <c r="R1" s="22"/>
      <c r="S1" s="35"/>
      <c r="T1" s="36"/>
      <c r="U1" s="37"/>
      <c r="V1" s="37"/>
      <c r="W1" s="24"/>
      <c r="X1" s="22"/>
    </row>
    <row r="2" ht="17.6" spans="1:24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38"/>
      <c r="V2" s="38"/>
      <c r="W2" s="25"/>
      <c r="X2" s="35"/>
    </row>
    <row r="3" ht="15.75" spans="1:24">
      <c r="A3" s="26" t="s">
        <v>2</v>
      </c>
      <c r="B3" s="26"/>
      <c r="C3" s="26" t="s">
        <v>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6" t="s">
        <v>4</v>
      </c>
      <c r="R3" s="27"/>
      <c r="S3" s="39"/>
      <c r="T3" s="27"/>
      <c r="U3" s="27"/>
      <c r="V3" s="40"/>
      <c r="W3" s="41"/>
      <c r="X3" s="41"/>
    </row>
    <row r="4" s="17" customFormat="1" ht="39.75" customHeight="1" spans="1:24">
      <c r="A4" s="28" t="s">
        <v>5</v>
      </c>
      <c r="B4" s="28" t="s">
        <v>6</v>
      </c>
      <c r="C4" s="29" t="s">
        <v>7</v>
      </c>
      <c r="D4" s="28" t="s">
        <v>8</v>
      </c>
      <c r="E4" s="28" t="s">
        <v>9</v>
      </c>
      <c r="F4" s="28" t="s">
        <v>10</v>
      </c>
      <c r="G4" s="30" t="s">
        <v>11</v>
      </c>
      <c r="H4" s="29" t="s">
        <v>12</v>
      </c>
      <c r="I4" s="30" t="s">
        <v>13</v>
      </c>
      <c r="J4" s="30" t="s">
        <v>14</v>
      </c>
      <c r="K4" s="29" t="s">
        <v>15</v>
      </c>
      <c r="L4" s="29" t="s">
        <v>16</v>
      </c>
      <c r="M4" s="30" t="s">
        <v>17</v>
      </c>
      <c r="N4" s="29" t="s">
        <v>18</v>
      </c>
      <c r="O4" s="30" t="s">
        <v>19</v>
      </c>
      <c r="P4" s="30" t="s">
        <v>20</v>
      </c>
      <c r="Q4" s="30" t="s">
        <v>21</v>
      </c>
      <c r="R4" s="29" t="s">
        <v>22</v>
      </c>
      <c r="S4" s="42" t="s">
        <v>23</v>
      </c>
      <c r="T4" s="30" t="s">
        <v>24</v>
      </c>
      <c r="U4" s="29" t="s">
        <v>25</v>
      </c>
      <c r="V4" s="29" t="s">
        <v>26</v>
      </c>
      <c r="W4" s="29" t="s">
        <v>27</v>
      </c>
      <c r="X4" s="43" t="s">
        <v>28</v>
      </c>
    </row>
    <row r="5" s="18" customFormat="1" ht="15" customHeight="1" spans="1:24">
      <c r="A5" s="31" t="s">
        <v>29</v>
      </c>
      <c r="B5" s="32" t="s">
        <v>30</v>
      </c>
      <c r="C5" s="31">
        <v>2023</v>
      </c>
      <c r="D5" s="31" t="s">
        <v>31</v>
      </c>
      <c r="E5" s="31">
        <v>2332110361</v>
      </c>
      <c r="F5" s="31" t="s">
        <v>32</v>
      </c>
      <c r="G5" s="9">
        <v>88</v>
      </c>
      <c r="H5" s="9">
        <f>2+0.8/2+2/2+1.5+1.5+1/2+0.1*4</f>
        <v>7.3</v>
      </c>
      <c r="I5" s="9">
        <f>G5+H5</f>
        <v>95.3</v>
      </c>
      <c r="J5" s="9">
        <v>90.03</v>
      </c>
      <c r="K5" s="9">
        <f>1.5+1</f>
        <v>2.5</v>
      </c>
      <c r="L5" s="9">
        <f>J5+K5</f>
        <v>92.53</v>
      </c>
      <c r="M5" s="9">
        <v>83.45</v>
      </c>
      <c r="N5" s="9">
        <v>0</v>
      </c>
      <c r="O5" s="9">
        <v>83.45</v>
      </c>
      <c r="P5" s="9">
        <f t="shared" ref="P5:P44" si="0">I5*0.15+L5*0.75+O5*0.1</f>
        <v>92.0375</v>
      </c>
      <c r="Q5" s="44">
        <v>1</v>
      </c>
      <c r="R5" s="44">
        <v>1</v>
      </c>
      <c r="S5" s="45" t="s">
        <v>33</v>
      </c>
      <c r="T5" s="45">
        <v>40</v>
      </c>
      <c r="U5" s="45" t="s">
        <v>34</v>
      </c>
      <c r="V5" s="45"/>
      <c r="W5" s="45" t="s">
        <v>35</v>
      </c>
      <c r="X5" s="46"/>
    </row>
    <row r="6" s="18" customFormat="1" ht="15" customHeight="1" spans="1:24">
      <c r="A6" s="31" t="s">
        <v>29</v>
      </c>
      <c r="B6" s="32" t="s">
        <v>30</v>
      </c>
      <c r="C6" s="31">
        <v>2023</v>
      </c>
      <c r="D6" s="31" t="s">
        <v>31</v>
      </c>
      <c r="E6" s="31">
        <v>2332110366</v>
      </c>
      <c r="F6" s="31" t="s">
        <v>36</v>
      </c>
      <c r="G6" s="9">
        <v>88</v>
      </c>
      <c r="H6" s="9">
        <f>0.5+0.2+0.5</f>
        <v>1.2</v>
      </c>
      <c r="I6" s="34">
        <f>G6+H6</f>
        <v>89.2</v>
      </c>
      <c r="J6" s="34">
        <v>87.71</v>
      </c>
      <c r="K6" s="34">
        <f>1.5+1+1</f>
        <v>3.5</v>
      </c>
      <c r="L6" s="34">
        <f>J6+K6</f>
        <v>91.21</v>
      </c>
      <c r="M6" s="34">
        <v>84.3</v>
      </c>
      <c r="N6" s="34">
        <v>0</v>
      </c>
      <c r="O6" s="34">
        <f>SUBTOTAL(9,M6:N6)</f>
        <v>84.3</v>
      </c>
      <c r="P6" s="34">
        <f t="shared" si="0"/>
        <v>90.2175</v>
      </c>
      <c r="Q6" s="47">
        <v>2</v>
      </c>
      <c r="R6" s="47">
        <v>2</v>
      </c>
      <c r="S6" s="48" t="s">
        <v>33</v>
      </c>
      <c r="T6" s="48">
        <v>40</v>
      </c>
      <c r="U6" s="48" t="s">
        <v>34</v>
      </c>
      <c r="V6" s="48"/>
      <c r="W6" s="48"/>
      <c r="X6" s="46"/>
    </row>
    <row r="7" s="18" customFormat="1" ht="15" customHeight="1" spans="1:24">
      <c r="A7" s="31" t="s">
        <v>29</v>
      </c>
      <c r="B7" s="32" t="s">
        <v>30</v>
      </c>
      <c r="C7" s="31">
        <v>2023</v>
      </c>
      <c r="D7" s="32" t="s">
        <v>37</v>
      </c>
      <c r="E7" s="32">
        <v>2332110326</v>
      </c>
      <c r="F7" s="31" t="s">
        <v>38</v>
      </c>
      <c r="G7" s="9">
        <v>88</v>
      </c>
      <c r="H7" s="9">
        <f>I7-G7</f>
        <v>8.59999999999999</v>
      </c>
      <c r="I7" s="9">
        <v>96.6</v>
      </c>
      <c r="J7" s="9">
        <v>85.1333333333333</v>
      </c>
      <c r="K7" s="9">
        <f>L7-J7</f>
        <v>1.4999999996667</v>
      </c>
      <c r="L7" s="9">
        <v>86.633333333</v>
      </c>
      <c r="M7" s="9">
        <v>84.05</v>
      </c>
      <c r="N7" s="34">
        <v>0</v>
      </c>
      <c r="O7" s="9">
        <v>84.05</v>
      </c>
      <c r="P7" s="9">
        <f t="shared" si="0"/>
        <v>87.86999999975</v>
      </c>
      <c r="Q7" s="44">
        <v>3</v>
      </c>
      <c r="R7" s="44">
        <v>6</v>
      </c>
      <c r="S7" s="45" t="s">
        <v>33</v>
      </c>
      <c r="T7" s="45">
        <v>40</v>
      </c>
      <c r="U7" s="45" t="s">
        <v>39</v>
      </c>
      <c r="V7" s="45"/>
      <c r="W7" s="45"/>
      <c r="X7" s="46"/>
    </row>
    <row r="8" s="18" customFormat="1" ht="15" customHeight="1" spans="1:24">
      <c r="A8" s="31" t="s">
        <v>29</v>
      </c>
      <c r="B8" s="32" t="s">
        <v>30</v>
      </c>
      <c r="C8" s="31">
        <v>2023</v>
      </c>
      <c r="D8" s="31" t="s">
        <v>31</v>
      </c>
      <c r="E8" s="31">
        <v>2332110362</v>
      </c>
      <c r="F8" s="31" t="s">
        <v>40</v>
      </c>
      <c r="G8" s="9">
        <v>88</v>
      </c>
      <c r="H8" s="9">
        <f>0.5+1+3/2+1.5+1+0.1*8+1/2</f>
        <v>6.8</v>
      </c>
      <c r="I8" s="34">
        <f>G8+H8</f>
        <v>94.8</v>
      </c>
      <c r="J8" s="34">
        <v>85.87</v>
      </c>
      <c r="K8" s="34">
        <v>0</v>
      </c>
      <c r="L8" s="34">
        <f>J8+K8</f>
        <v>85.87</v>
      </c>
      <c r="M8" s="34">
        <v>89.7</v>
      </c>
      <c r="N8" s="34">
        <v>0</v>
      </c>
      <c r="O8" s="34">
        <v>89.7</v>
      </c>
      <c r="P8" s="34">
        <f t="shared" si="0"/>
        <v>87.5925</v>
      </c>
      <c r="Q8" s="44">
        <v>4</v>
      </c>
      <c r="R8" s="47">
        <v>4</v>
      </c>
      <c r="S8" s="48" t="s">
        <v>33</v>
      </c>
      <c r="T8" s="48">
        <v>40</v>
      </c>
      <c r="U8" s="48" t="s">
        <v>39</v>
      </c>
      <c r="V8" s="48"/>
      <c r="W8" s="49" t="s">
        <v>41</v>
      </c>
      <c r="X8" s="46"/>
    </row>
    <row r="9" s="18" customFormat="1" ht="15" customHeight="1" spans="1:24">
      <c r="A9" s="31" t="s">
        <v>29</v>
      </c>
      <c r="B9" s="32" t="s">
        <v>30</v>
      </c>
      <c r="C9" s="31">
        <v>2023</v>
      </c>
      <c r="D9" s="31" t="s">
        <v>31</v>
      </c>
      <c r="E9" s="31">
        <v>2332110363</v>
      </c>
      <c r="F9" s="31" t="s">
        <v>42</v>
      </c>
      <c r="G9" s="9">
        <v>88</v>
      </c>
      <c r="H9" s="9">
        <f>2+0.5</f>
        <v>2.5</v>
      </c>
      <c r="I9" s="34">
        <f>G9+H9</f>
        <v>90.5</v>
      </c>
      <c r="J9" s="34">
        <v>86.02</v>
      </c>
      <c r="K9" s="34">
        <v>1.5</v>
      </c>
      <c r="L9" s="34">
        <f>J9+K9</f>
        <v>87.52</v>
      </c>
      <c r="M9" s="34">
        <v>83</v>
      </c>
      <c r="N9" s="34">
        <v>0</v>
      </c>
      <c r="O9" s="34">
        <v>83</v>
      </c>
      <c r="P9" s="34">
        <f t="shared" si="0"/>
        <v>87.515</v>
      </c>
      <c r="Q9" s="44">
        <v>5</v>
      </c>
      <c r="R9" s="47">
        <v>3</v>
      </c>
      <c r="S9" s="48" t="s">
        <v>33</v>
      </c>
      <c r="T9" s="48">
        <v>40</v>
      </c>
      <c r="U9" s="48" t="s">
        <v>39</v>
      </c>
      <c r="V9" s="48"/>
      <c r="W9" s="49" t="s">
        <v>43</v>
      </c>
      <c r="X9" s="46"/>
    </row>
    <row r="10" s="18" customFormat="1" ht="15" customHeight="1" spans="1:24">
      <c r="A10" s="31" t="s">
        <v>29</v>
      </c>
      <c r="B10" s="32" t="s">
        <v>30</v>
      </c>
      <c r="C10" s="31">
        <v>2023</v>
      </c>
      <c r="D10" s="31" t="s">
        <v>31</v>
      </c>
      <c r="E10" s="31">
        <v>2332110365</v>
      </c>
      <c r="F10" s="31" t="s">
        <v>44</v>
      </c>
      <c r="G10" s="9">
        <v>88</v>
      </c>
      <c r="H10" s="9">
        <f>2+1.5+0.8+1.5+2+1.2+0.75+0.75+1+2+1+0.7+0.5</f>
        <v>15.7</v>
      </c>
      <c r="I10" s="9">
        <v>100</v>
      </c>
      <c r="J10" s="9">
        <v>83.27</v>
      </c>
      <c r="K10" s="9">
        <f>1.5</f>
        <v>1.5</v>
      </c>
      <c r="L10" s="9">
        <f>J10+K10</f>
        <v>84.77</v>
      </c>
      <c r="M10" s="9">
        <v>83.8</v>
      </c>
      <c r="N10" s="34">
        <v>0</v>
      </c>
      <c r="O10" s="9">
        <f>SUBTOTAL(9,M10:N10)</f>
        <v>83.8</v>
      </c>
      <c r="P10" s="9">
        <f t="shared" si="0"/>
        <v>86.9575</v>
      </c>
      <c r="Q10" s="44">
        <v>6</v>
      </c>
      <c r="R10" s="44">
        <v>12</v>
      </c>
      <c r="S10" s="45" t="s">
        <v>33</v>
      </c>
      <c r="T10" s="45">
        <v>40</v>
      </c>
      <c r="U10" s="45" t="s">
        <v>39</v>
      </c>
      <c r="V10" s="45"/>
      <c r="W10" s="45"/>
      <c r="X10" s="46"/>
    </row>
    <row r="11" s="19" customFormat="1" spans="1:24">
      <c r="A11" s="31" t="s">
        <v>29</v>
      </c>
      <c r="B11" s="32" t="s">
        <v>30</v>
      </c>
      <c r="C11" s="31">
        <v>2023</v>
      </c>
      <c r="D11" s="32" t="s">
        <v>37</v>
      </c>
      <c r="E11" s="32">
        <v>2332110319</v>
      </c>
      <c r="F11" s="31" t="s">
        <v>45</v>
      </c>
      <c r="G11" s="9">
        <v>88</v>
      </c>
      <c r="H11" s="9">
        <f>I11-G11</f>
        <v>5.59999999999999</v>
      </c>
      <c r="I11" s="9">
        <v>93.6</v>
      </c>
      <c r="J11" s="9">
        <v>85.2222222222222</v>
      </c>
      <c r="K11" s="9">
        <f>L11-J11</f>
        <v>2.5</v>
      </c>
      <c r="L11" s="9">
        <v>87.7222222222222</v>
      </c>
      <c r="M11" s="9">
        <v>66.75</v>
      </c>
      <c r="N11" s="34">
        <v>0</v>
      </c>
      <c r="O11" s="9">
        <v>66.75</v>
      </c>
      <c r="P11" s="9">
        <f t="shared" si="0"/>
        <v>86.5066666666666</v>
      </c>
      <c r="Q11" s="44">
        <v>7</v>
      </c>
      <c r="R11" s="44">
        <v>5</v>
      </c>
      <c r="S11" s="45" t="s">
        <v>33</v>
      </c>
      <c r="T11" s="45">
        <v>40</v>
      </c>
      <c r="U11" s="45" t="s">
        <v>46</v>
      </c>
      <c r="V11" s="32"/>
      <c r="W11" s="32"/>
      <c r="X11" s="46"/>
    </row>
    <row r="12" s="19" customFormat="1" spans="1:24">
      <c r="A12" s="31" t="s">
        <v>29</v>
      </c>
      <c r="B12" s="32" t="s">
        <v>30</v>
      </c>
      <c r="C12" s="31">
        <v>2023</v>
      </c>
      <c r="D12" s="31" t="s">
        <v>31</v>
      </c>
      <c r="E12" s="31">
        <v>2332110364</v>
      </c>
      <c r="F12" s="31" t="s">
        <v>47</v>
      </c>
      <c r="G12" s="9">
        <v>88</v>
      </c>
      <c r="H12" s="9">
        <f>0.9+0.5+0.5</f>
        <v>1.9</v>
      </c>
      <c r="I12" s="9">
        <f>G12+H12</f>
        <v>89.9</v>
      </c>
      <c r="J12" s="9">
        <v>84.69</v>
      </c>
      <c r="K12" s="9">
        <v>1.5</v>
      </c>
      <c r="L12" s="9">
        <f>J12+K12</f>
        <v>86.19</v>
      </c>
      <c r="M12" s="9">
        <v>81.6</v>
      </c>
      <c r="N12" s="34">
        <v>0</v>
      </c>
      <c r="O12" s="9">
        <f>SUBTOTAL(9,M12:N12)</f>
        <v>81.6</v>
      </c>
      <c r="P12" s="9">
        <f t="shared" si="0"/>
        <v>86.2875</v>
      </c>
      <c r="Q12" s="44">
        <v>8</v>
      </c>
      <c r="R12" s="44">
        <v>7</v>
      </c>
      <c r="S12" s="45" t="s">
        <v>33</v>
      </c>
      <c r="T12" s="45">
        <v>40</v>
      </c>
      <c r="U12" s="45" t="s">
        <v>46</v>
      </c>
      <c r="V12" s="45"/>
      <c r="W12" s="45"/>
      <c r="X12" s="46"/>
    </row>
    <row r="13" s="19" customFormat="1" spans="1:24">
      <c r="A13" s="31" t="s">
        <v>29</v>
      </c>
      <c r="B13" s="32" t="s">
        <v>30</v>
      </c>
      <c r="C13" s="31">
        <v>2023</v>
      </c>
      <c r="D13" s="32" t="s">
        <v>37</v>
      </c>
      <c r="E13" s="32">
        <v>2332110314</v>
      </c>
      <c r="F13" s="31" t="s">
        <v>48</v>
      </c>
      <c r="G13" s="9">
        <v>88</v>
      </c>
      <c r="H13" s="9">
        <f>I13-G13</f>
        <v>1.09999999999999</v>
      </c>
      <c r="I13" s="9">
        <v>89.1</v>
      </c>
      <c r="J13" s="9">
        <v>84.0444444444445</v>
      </c>
      <c r="K13" s="9">
        <f>L13-J13</f>
        <v>2</v>
      </c>
      <c r="L13" s="9">
        <v>86.0444444444445</v>
      </c>
      <c r="M13" s="9">
        <v>83.5</v>
      </c>
      <c r="N13" s="34">
        <v>0</v>
      </c>
      <c r="O13" s="9">
        <v>83.5</v>
      </c>
      <c r="P13" s="9">
        <f t="shared" si="0"/>
        <v>86.2483333333334</v>
      </c>
      <c r="Q13" s="44">
        <v>9</v>
      </c>
      <c r="R13" s="44">
        <v>9</v>
      </c>
      <c r="S13" s="45" t="s">
        <v>33</v>
      </c>
      <c r="T13" s="45">
        <v>40</v>
      </c>
      <c r="U13" s="45" t="s">
        <v>46</v>
      </c>
      <c r="V13" s="45"/>
      <c r="W13" s="45"/>
      <c r="X13" s="46"/>
    </row>
    <row r="14" s="19" customFormat="1" spans="1:24">
      <c r="A14" s="31" t="s">
        <v>29</v>
      </c>
      <c r="B14" s="32" t="s">
        <v>30</v>
      </c>
      <c r="C14" s="31">
        <v>2023</v>
      </c>
      <c r="D14" s="32" t="s">
        <v>49</v>
      </c>
      <c r="E14" s="32" t="s">
        <v>50</v>
      </c>
      <c r="F14" s="31" t="s">
        <v>51</v>
      </c>
      <c r="G14" s="9">
        <v>88</v>
      </c>
      <c r="H14" s="9">
        <v>1</v>
      </c>
      <c r="I14" s="9">
        <v>89</v>
      </c>
      <c r="J14" s="9">
        <v>82.56</v>
      </c>
      <c r="K14" s="9">
        <v>2.2</v>
      </c>
      <c r="L14" s="9">
        <v>84.76</v>
      </c>
      <c r="M14" s="9">
        <v>84.026</v>
      </c>
      <c r="N14" s="34">
        <v>0</v>
      </c>
      <c r="O14" s="9">
        <v>84.026</v>
      </c>
      <c r="P14" s="9">
        <f t="shared" si="0"/>
        <v>85.3226</v>
      </c>
      <c r="Q14" s="44">
        <v>10</v>
      </c>
      <c r="R14" s="44">
        <v>14</v>
      </c>
      <c r="S14" s="45" t="s">
        <v>33</v>
      </c>
      <c r="T14" s="45">
        <v>40</v>
      </c>
      <c r="U14" s="45" t="s">
        <v>46</v>
      </c>
      <c r="V14" s="45"/>
      <c r="W14" s="45"/>
      <c r="X14" s="46"/>
    </row>
    <row r="15" s="19" customFormat="1" spans="1:24">
      <c r="A15" s="31" t="s">
        <v>29</v>
      </c>
      <c r="B15" s="32" t="s">
        <v>30</v>
      </c>
      <c r="C15" s="31">
        <v>2023</v>
      </c>
      <c r="D15" s="32" t="s">
        <v>37</v>
      </c>
      <c r="E15" s="32">
        <v>2231110584</v>
      </c>
      <c r="F15" s="31" t="s">
        <v>52</v>
      </c>
      <c r="G15" s="9">
        <v>88</v>
      </c>
      <c r="H15" s="9">
        <v>2.4</v>
      </c>
      <c r="I15" s="9">
        <v>90.4</v>
      </c>
      <c r="J15" s="9">
        <v>84.4415584415584</v>
      </c>
      <c r="K15" s="9">
        <f>L15-J15</f>
        <v>0</v>
      </c>
      <c r="L15" s="9">
        <v>84.4415584415584</v>
      </c>
      <c r="M15" s="9">
        <v>83</v>
      </c>
      <c r="N15" s="34">
        <v>0</v>
      </c>
      <c r="O15" s="9">
        <v>83</v>
      </c>
      <c r="P15" s="9">
        <f t="shared" si="0"/>
        <v>85.1911688311688</v>
      </c>
      <c r="Q15" s="44">
        <v>11</v>
      </c>
      <c r="R15" s="44">
        <v>8</v>
      </c>
      <c r="S15" s="45" t="s">
        <v>33</v>
      </c>
      <c r="T15" s="45">
        <v>40</v>
      </c>
      <c r="U15" s="45" t="s">
        <v>46</v>
      </c>
      <c r="V15" s="45"/>
      <c r="W15" s="45"/>
      <c r="X15" s="46"/>
    </row>
    <row r="16" s="19" customFormat="1" spans="1:24">
      <c r="A16" s="31" t="s">
        <v>29</v>
      </c>
      <c r="B16" s="32" t="s">
        <v>30</v>
      </c>
      <c r="C16" s="31">
        <v>2023</v>
      </c>
      <c r="D16" s="32" t="s">
        <v>49</v>
      </c>
      <c r="E16" s="32" t="s">
        <v>53</v>
      </c>
      <c r="F16" s="31" t="s">
        <v>54</v>
      </c>
      <c r="G16" s="9">
        <v>88</v>
      </c>
      <c r="H16" s="9">
        <v>12</v>
      </c>
      <c r="I16" s="9">
        <v>100</v>
      </c>
      <c r="J16" s="9">
        <v>83.47</v>
      </c>
      <c r="K16" s="9">
        <v>0</v>
      </c>
      <c r="L16" s="9">
        <v>83.47</v>
      </c>
      <c r="M16" s="9">
        <v>67.75</v>
      </c>
      <c r="N16" s="34">
        <v>0</v>
      </c>
      <c r="O16" s="9">
        <v>67.75</v>
      </c>
      <c r="P16" s="9">
        <f t="shared" si="0"/>
        <v>84.3775</v>
      </c>
      <c r="Q16" s="44">
        <v>12</v>
      </c>
      <c r="R16" s="44">
        <v>11</v>
      </c>
      <c r="S16" s="45" t="s">
        <v>33</v>
      </c>
      <c r="T16" s="45">
        <v>40</v>
      </c>
      <c r="U16" s="45" t="s">
        <v>46</v>
      </c>
      <c r="V16" s="45"/>
      <c r="W16" s="45"/>
      <c r="X16" s="46"/>
    </row>
    <row r="17" s="19" customFormat="1" spans="1:24">
      <c r="A17" s="31" t="s">
        <v>29</v>
      </c>
      <c r="B17" s="32" t="s">
        <v>30</v>
      </c>
      <c r="C17" s="31">
        <v>2023</v>
      </c>
      <c r="D17" s="32" t="s">
        <v>37</v>
      </c>
      <c r="E17" s="32">
        <v>2332110313</v>
      </c>
      <c r="F17" s="31" t="s">
        <v>55</v>
      </c>
      <c r="G17" s="9">
        <v>88</v>
      </c>
      <c r="H17" s="9">
        <f>I17-G17</f>
        <v>0.5</v>
      </c>
      <c r="I17" s="9">
        <v>88.5</v>
      </c>
      <c r="J17" s="9">
        <v>82.2666666666667</v>
      </c>
      <c r="K17" s="9">
        <f>L17-J17</f>
        <v>1.5</v>
      </c>
      <c r="L17" s="9">
        <v>83.7666666666667</v>
      </c>
      <c r="M17" s="9">
        <v>81.2</v>
      </c>
      <c r="N17" s="34">
        <v>0</v>
      </c>
      <c r="O17" s="9">
        <v>81.2</v>
      </c>
      <c r="P17" s="9">
        <f t="shared" si="0"/>
        <v>84.22</v>
      </c>
      <c r="Q17" s="44">
        <v>13</v>
      </c>
      <c r="R17" s="44">
        <v>15</v>
      </c>
      <c r="S17" s="45" t="s">
        <v>33</v>
      </c>
      <c r="T17" s="45">
        <v>40</v>
      </c>
      <c r="U17" s="45" t="s">
        <v>46</v>
      </c>
      <c r="V17" s="45"/>
      <c r="W17" s="45"/>
      <c r="X17" s="46"/>
    </row>
    <row r="18" s="19" customFormat="1" spans="1:24">
      <c r="A18" s="31" t="s">
        <v>29</v>
      </c>
      <c r="B18" s="32" t="s">
        <v>30</v>
      </c>
      <c r="C18" s="31">
        <v>2023</v>
      </c>
      <c r="D18" s="31" t="s">
        <v>31</v>
      </c>
      <c r="E18" s="31">
        <v>2332110381</v>
      </c>
      <c r="F18" s="31" t="s">
        <v>56</v>
      </c>
      <c r="G18" s="9">
        <v>88</v>
      </c>
      <c r="H18" s="9">
        <v>0</v>
      </c>
      <c r="I18" s="9">
        <f>G18+H18</f>
        <v>88</v>
      </c>
      <c r="J18" s="9">
        <v>83.76</v>
      </c>
      <c r="K18" s="9">
        <v>0</v>
      </c>
      <c r="L18" s="9">
        <f>J18+K18</f>
        <v>83.76</v>
      </c>
      <c r="M18" s="9">
        <v>77.75</v>
      </c>
      <c r="N18" s="34">
        <v>0</v>
      </c>
      <c r="O18" s="9">
        <f>SUBTOTAL(9,M18:N18)</f>
        <v>77.75</v>
      </c>
      <c r="P18" s="9">
        <f t="shared" si="0"/>
        <v>83.795</v>
      </c>
      <c r="Q18" s="44">
        <v>14</v>
      </c>
      <c r="R18" s="44">
        <v>10</v>
      </c>
      <c r="S18" s="45" t="s">
        <v>33</v>
      </c>
      <c r="T18" s="45">
        <v>40</v>
      </c>
      <c r="U18" s="45" t="s">
        <v>46</v>
      </c>
      <c r="V18" s="45"/>
      <c r="W18" s="45"/>
      <c r="X18" s="46"/>
    </row>
    <row r="19" s="19" customFormat="1" spans="1:24">
      <c r="A19" s="31" t="s">
        <v>29</v>
      </c>
      <c r="B19" s="32" t="s">
        <v>30</v>
      </c>
      <c r="C19" s="31">
        <v>2023</v>
      </c>
      <c r="D19" s="32" t="s">
        <v>49</v>
      </c>
      <c r="E19" s="32" t="s">
        <v>57</v>
      </c>
      <c r="F19" s="31" t="s">
        <v>58</v>
      </c>
      <c r="G19" s="9">
        <v>88</v>
      </c>
      <c r="H19" s="9">
        <v>4</v>
      </c>
      <c r="I19" s="9">
        <v>92</v>
      </c>
      <c r="J19" s="9">
        <v>82.12</v>
      </c>
      <c r="K19" s="9">
        <v>0</v>
      </c>
      <c r="L19" s="9">
        <v>82.12</v>
      </c>
      <c r="M19" s="9">
        <v>81.25</v>
      </c>
      <c r="N19" s="34">
        <v>0</v>
      </c>
      <c r="O19" s="9">
        <v>81.25</v>
      </c>
      <c r="P19" s="9">
        <f t="shared" si="0"/>
        <v>83.515</v>
      </c>
      <c r="Q19" s="44">
        <v>15</v>
      </c>
      <c r="R19" s="44">
        <v>16</v>
      </c>
      <c r="S19" s="45" t="s">
        <v>33</v>
      </c>
      <c r="T19" s="45">
        <v>40</v>
      </c>
      <c r="U19" s="45" t="s">
        <v>46</v>
      </c>
      <c r="V19" s="45"/>
      <c r="W19" s="45"/>
      <c r="X19" s="46"/>
    </row>
    <row r="20" s="19" customFormat="1" spans="1:24">
      <c r="A20" s="31" t="s">
        <v>29</v>
      </c>
      <c r="B20" s="32" t="s">
        <v>30</v>
      </c>
      <c r="C20" s="31">
        <v>2023</v>
      </c>
      <c r="D20" s="32" t="s">
        <v>37</v>
      </c>
      <c r="E20" s="32">
        <v>2130110369</v>
      </c>
      <c r="F20" s="31" t="s">
        <v>59</v>
      </c>
      <c r="G20" s="9">
        <v>88</v>
      </c>
      <c r="H20" s="9">
        <f>I20-G20</f>
        <v>2.3</v>
      </c>
      <c r="I20" s="9">
        <v>90.3</v>
      </c>
      <c r="J20" s="9">
        <v>83.2048192771084</v>
      </c>
      <c r="K20" s="9">
        <f>L20-J20</f>
        <v>0</v>
      </c>
      <c r="L20" s="9">
        <v>83.2048192771084</v>
      </c>
      <c r="M20" s="9">
        <v>70.45</v>
      </c>
      <c r="N20" s="34">
        <v>0</v>
      </c>
      <c r="O20" s="9">
        <v>70.45</v>
      </c>
      <c r="P20" s="9">
        <f t="shared" si="0"/>
        <v>82.9936144578313</v>
      </c>
      <c r="Q20" s="44">
        <v>16</v>
      </c>
      <c r="R20" s="44">
        <v>13</v>
      </c>
      <c r="S20" s="45" t="s">
        <v>33</v>
      </c>
      <c r="T20" s="45">
        <v>40</v>
      </c>
      <c r="U20" s="45" t="s">
        <v>46</v>
      </c>
      <c r="V20" s="32"/>
      <c r="W20" s="32"/>
      <c r="X20" s="46"/>
    </row>
    <row r="21" s="19" customFormat="1" spans="1:24">
      <c r="A21" s="31" t="s">
        <v>29</v>
      </c>
      <c r="B21" s="32" t="s">
        <v>30</v>
      </c>
      <c r="C21" s="31">
        <v>2023</v>
      </c>
      <c r="D21" s="32" t="s">
        <v>49</v>
      </c>
      <c r="E21" s="32" t="s">
        <v>60</v>
      </c>
      <c r="F21" s="31" t="s">
        <v>61</v>
      </c>
      <c r="G21" s="9">
        <v>88</v>
      </c>
      <c r="H21" s="9">
        <v>3</v>
      </c>
      <c r="I21" s="9">
        <v>91</v>
      </c>
      <c r="J21" s="9">
        <v>81.87</v>
      </c>
      <c r="K21" s="9">
        <v>0</v>
      </c>
      <c r="L21" s="9">
        <v>81.87</v>
      </c>
      <c r="M21" s="9">
        <v>79.05</v>
      </c>
      <c r="N21" s="34">
        <v>0</v>
      </c>
      <c r="O21" s="9">
        <v>79.05</v>
      </c>
      <c r="P21" s="9">
        <f t="shared" si="0"/>
        <v>82.9575</v>
      </c>
      <c r="Q21" s="44">
        <v>17</v>
      </c>
      <c r="R21" s="44">
        <v>17</v>
      </c>
      <c r="S21" s="45" t="s">
        <v>33</v>
      </c>
      <c r="T21" s="45">
        <v>40</v>
      </c>
      <c r="U21" s="45"/>
      <c r="V21" s="45"/>
      <c r="W21" s="45"/>
      <c r="X21" s="46"/>
    </row>
    <row r="22" s="19" customFormat="1" spans="1:24">
      <c r="A22" s="31" t="s">
        <v>29</v>
      </c>
      <c r="B22" s="32" t="s">
        <v>30</v>
      </c>
      <c r="C22" s="31">
        <v>2023</v>
      </c>
      <c r="D22" s="32" t="s">
        <v>37</v>
      </c>
      <c r="E22" s="32">
        <v>2332110325</v>
      </c>
      <c r="F22" s="31" t="s">
        <v>62</v>
      </c>
      <c r="G22" s="9">
        <v>88</v>
      </c>
      <c r="H22" s="9">
        <f>I22-G22</f>
        <v>0</v>
      </c>
      <c r="I22" s="9">
        <v>88</v>
      </c>
      <c r="J22" s="9">
        <v>80.7777777777778</v>
      </c>
      <c r="K22" s="9">
        <f>L22-J22</f>
        <v>0</v>
      </c>
      <c r="L22" s="9">
        <v>80.7777777777778</v>
      </c>
      <c r="M22" s="9">
        <v>85.5</v>
      </c>
      <c r="N22" s="34">
        <v>0</v>
      </c>
      <c r="O22" s="9">
        <v>85.5</v>
      </c>
      <c r="P22" s="9">
        <f t="shared" si="0"/>
        <v>82.3333333333333</v>
      </c>
      <c r="Q22" s="44">
        <v>18</v>
      </c>
      <c r="R22" s="44">
        <v>18</v>
      </c>
      <c r="S22" s="45" t="s">
        <v>33</v>
      </c>
      <c r="T22" s="45">
        <v>40</v>
      </c>
      <c r="U22" s="32"/>
      <c r="V22" s="32"/>
      <c r="W22" s="32"/>
      <c r="X22" s="46"/>
    </row>
    <row r="23" s="19" customFormat="1" spans="1:24">
      <c r="A23" s="31" t="s">
        <v>29</v>
      </c>
      <c r="B23" s="32" t="s">
        <v>30</v>
      </c>
      <c r="C23" s="31">
        <v>2023</v>
      </c>
      <c r="D23" s="32" t="s">
        <v>37</v>
      </c>
      <c r="E23" s="32">
        <v>2334110062</v>
      </c>
      <c r="F23" s="31" t="s">
        <v>63</v>
      </c>
      <c r="G23" s="9">
        <v>88</v>
      </c>
      <c r="H23" s="9">
        <f>I23-G23</f>
        <v>0.5</v>
      </c>
      <c r="I23" s="9">
        <v>88.5</v>
      </c>
      <c r="J23" s="9">
        <v>80.5333333333333</v>
      </c>
      <c r="K23" s="9">
        <f>L23-J23</f>
        <v>1</v>
      </c>
      <c r="L23" s="9">
        <v>81.5333333333333</v>
      </c>
      <c r="M23" s="9">
        <v>75.525</v>
      </c>
      <c r="N23" s="34">
        <v>0</v>
      </c>
      <c r="O23" s="9">
        <v>75.525</v>
      </c>
      <c r="P23" s="9">
        <f t="shared" si="0"/>
        <v>81.9775</v>
      </c>
      <c r="Q23" s="44">
        <v>19</v>
      </c>
      <c r="R23" s="44">
        <v>20</v>
      </c>
      <c r="S23" s="45" t="s">
        <v>33</v>
      </c>
      <c r="T23" s="45">
        <v>40</v>
      </c>
      <c r="U23" s="32"/>
      <c r="V23" s="32"/>
      <c r="W23" s="32"/>
      <c r="X23" s="46"/>
    </row>
    <row r="24" s="19" customFormat="1" spans="1:24">
      <c r="A24" s="31" t="s">
        <v>29</v>
      </c>
      <c r="B24" s="32" t="s">
        <v>30</v>
      </c>
      <c r="C24" s="31">
        <v>2023</v>
      </c>
      <c r="D24" s="32" t="s">
        <v>49</v>
      </c>
      <c r="E24" s="32" t="s">
        <v>64</v>
      </c>
      <c r="F24" s="31" t="s">
        <v>65</v>
      </c>
      <c r="G24" s="9">
        <v>88</v>
      </c>
      <c r="H24" s="9">
        <v>0.5</v>
      </c>
      <c r="I24" s="9">
        <v>88.5</v>
      </c>
      <c r="J24" s="9">
        <v>80.49</v>
      </c>
      <c r="K24" s="9">
        <v>0</v>
      </c>
      <c r="L24" s="9">
        <v>80.49</v>
      </c>
      <c r="M24" s="9">
        <v>81.2</v>
      </c>
      <c r="N24" s="34">
        <v>0</v>
      </c>
      <c r="O24" s="9">
        <v>81.2</v>
      </c>
      <c r="P24" s="9">
        <f t="shared" si="0"/>
        <v>81.7625</v>
      </c>
      <c r="Q24" s="44">
        <v>20</v>
      </c>
      <c r="R24" s="44">
        <v>21</v>
      </c>
      <c r="S24" s="45" t="s">
        <v>33</v>
      </c>
      <c r="T24" s="45">
        <v>40</v>
      </c>
      <c r="U24" s="45"/>
      <c r="V24" s="45"/>
      <c r="W24" s="45"/>
      <c r="X24" s="46"/>
    </row>
    <row r="25" s="19" customFormat="1" spans="1:24">
      <c r="A25" s="31" t="s">
        <v>29</v>
      </c>
      <c r="B25" s="32" t="s">
        <v>30</v>
      </c>
      <c r="C25" s="31">
        <v>2023</v>
      </c>
      <c r="D25" s="31" t="s">
        <v>31</v>
      </c>
      <c r="E25" s="31">
        <v>2332110382</v>
      </c>
      <c r="F25" s="31" t="s">
        <v>66</v>
      </c>
      <c r="G25" s="9">
        <v>88</v>
      </c>
      <c r="H25" s="9">
        <f>0.5+0.1</f>
        <v>0.6</v>
      </c>
      <c r="I25" s="9">
        <f>G25+H25</f>
        <v>88.6</v>
      </c>
      <c r="J25" s="9">
        <v>80.73</v>
      </c>
      <c r="K25" s="9">
        <v>1</v>
      </c>
      <c r="L25" s="9">
        <f>J25+K25</f>
        <v>81.73</v>
      </c>
      <c r="M25" s="9">
        <v>69.55</v>
      </c>
      <c r="N25" s="34">
        <v>0</v>
      </c>
      <c r="O25" s="9">
        <f>SUBTOTAL(9,M25:N25)</f>
        <v>69.55</v>
      </c>
      <c r="P25" s="9">
        <f t="shared" si="0"/>
        <v>81.5425</v>
      </c>
      <c r="Q25" s="44">
        <v>21</v>
      </c>
      <c r="R25" s="44">
        <v>19</v>
      </c>
      <c r="S25" s="45" t="s">
        <v>33</v>
      </c>
      <c r="T25" s="45">
        <v>40</v>
      </c>
      <c r="U25" s="45"/>
      <c r="V25" s="45"/>
      <c r="W25" s="45"/>
      <c r="X25" s="46"/>
    </row>
    <row r="26" s="19" customFormat="1" spans="1:24">
      <c r="A26" s="31" t="s">
        <v>29</v>
      </c>
      <c r="B26" s="32" t="s">
        <v>30</v>
      </c>
      <c r="C26" s="31">
        <v>2023</v>
      </c>
      <c r="D26" s="31" t="s">
        <v>31</v>
      </c>
      <c r="E26" s="31">
        <v>2332110373</v>
      </c>
      <c r="F26" s="31" t="s">
        <v>67</v>
      </c>
      <c r="G26" s="9">
        <v>88</v>
      </c>
      <c r="H26" s="9">
        <v>0.8</v>
      </c>
      <c r="I26" s="9">
        <f>G26+H26</f>
        <v>88.8</v>
      </c>
      <c r="J26" s="9">
        <v>78.8</v>
      </c>
      <c r="K26" s="9">
        <v>0</v>
      </c>
      <c r="L26" s="9">
        <f>J26+K26</f>
        <v>78.8</v>
      </c>
      <c r="M26" s="9">
        <v>90.1</v>
      </c>
      <c r="N26" s="34">
        <v>0</v>
      </c>
      <c r="O26" s="9">
        <v>90.1</v>
      </c>
      <c r="P26" s="9">
        <f t="shared" si="0"/>
        <v>81.43</v>
      </c>
      <c r="Q26" s="44">
        <v>22</v>
      </c>
      <c r="R26" s="44">
        <v>28</v>
      </c>
      <c r="S26" s="45" t="s">
        <v>33</v>
      </c>
      <c r="T26" s="45">
        <v>40</v>
      </c>
      <c r="U26" s="45"/>
      <c r="V26" s="45"/>
      <c r="W26" s="45"/>
      <c r="X26" s="46"/>
    </row>
    <row r="27" s="19" customFormat="1" spans="1:24">
      <c r="A27" s="31" t="s">
        <v>29</v>
      </c>
      <c r="B27" s="32" t="s">
        <v>30</v>
      </c>
      <c r="C27" s="31">
        <v>2023</v>
      </c>
      <c r="D27" s="32" t="s">
        <v>49</v>
      </c>
      <c r="E27" s="32" t="s">
        <v>68</v>
      </c>
      <c r="F27" s="31" t="s">
        <v>69</v>
      </c>
      <c r="G27" s="9">
        <v>88</v>
      </c>
      <c r="H27" s="9">
        <v>0.5</v>
      </c>
      <c r="I27" s="9">
        <v>88.5</v>
      </c>
      <c r="J27" s="9">
        <v>80</v>
      </c>
      <c r="K27" s="9">
        <v>0</v>
      </c>
      <c r="L27" s="9">
        <v>80</v>
      </c>
      <c r="M27" s="9">
        <v>78.5</v>
      </c>
      <c r="N27" s="34">
        <v>0</v>
      </c>
      <c r="O27" s="9">
        <v>78.5</v>
      </c>
      <c r="P27" s="9">
        <f t="shared" si="0"/>
        <v>81.125</v>
      </c>
      <c r="Q27" s="44">
        <v>23</v>
      </c>
      <c r="R27" s="44">
        <v>23</v>
      </c>
      <c r="S27" s="45" t="s">
        <v>33</v>
      </c>
      <c r="T27" s="45">
        <v>40</v>
      </c>
      <c r="U27" s="45"/>
      <c r="V27" s="45"/>
      <c r="W27" s="45"/>
      <c r="X27" s="46"/>
    </row>
    <row r="28" s="19" customFormat="1" spans="1:24">
      <c r="A28" s="31" t="s">
        <v>29</v>
      </c>
      <c r="B28" s="32" t="s">
        <v>30</v>
      </c>
      <c r="C28" s="31">
        <v>2023</v>
      </c>
      <c r="D28" s="31" t="s">
        <v>31</v>
      </c>
      <c r="E28" s="31">
        <v>2332110380</v>
      </c>
      <c r="F28" s="31" t="s">
        <v>70</v>
      </c>
      <c r="G28" s="9">
        <v>88</v>
      </c>
      <c r="H28" s="9">
        <v>0.5</v>
      </c>
      <c r="I28" s="9">
        <f>G28+H28</f>
        <v>88.5</v>
      </c>
      <c r="J28" s="9">
        <v>79.07</v>
      </c>
      <c r="K28" s="9">
        <v>0</v>
      </c>
      <c r="L28" s="9">
        <f>J28+K28</f>
        <v>79.07</v>
      </c>
      <c r="M28" s="9">
        <v>85.3</v>
      </c>
      <c r="N28" s="34">
        <v>0</v>
      </c>
      <c r="O28" s="9">
        <f>SUBTOTAL(9,M28:N28)</f>
        <v>85.3</v>
      </c>
      <c r="P28" s="9">
        <f t="shared" si="0"/>
        <v>81.1075</v>
      </c>
      <c r="Q28" s="44">
        <v>24</v>
      </c>
      <c r="R28" s="44">
        <v>26</v>
      </c>
      <c r="S28" s="45" t="s">
        <v>33</v>
      </c>
      <c r="T28" s="45">
        <v>40</v>
      </c>
      <c r="U28" s="45"/>
      <c r="V28" s="45"/>
      <c r="W28" s="45"/>
      <c r="X28" s="46"/>
    </row>
    <row r="29" s="19" customFormat="1" spans="1:24">
      <c r="A29" s="31" t="s">
        <v>29</v>
      </c>
      <c r="B29" s="32" t="s">
        <v>30</v>
      </c>
      <c r="C29" s="31">
        <v>2023</v>
      </c>
      <c r="D29" s="32" t="s">
        <v>37</v>
      </c>
      <c r="E29" s="32">
        <v>2332110317</v>
      </c>
      <c r="F29" s="31" t="s">
        <v>71</v>
      </c>
      <c r="G29" s="9">
        <v>88</v>
      </c>
      <c r="H29" s="9">
        <v>1</v>
      </c>
      <c r="I29" s="9">
        <v>89</v>
      </c>
      <c r="J29" s="9">
        <v>79.3111111111111</v>
      </c>
      <c r="K29" s="9">
        <f>L29-J29</f>
        <v>0</v>
      </c>
      <c r="L29" s="9">
        <v>79.3111111111111</v>
      </c>
      <c r="M29" s="9">
        <v>78.6</v>
      </c>
      <c r="N29" s="34">
        <v>0</v>
      </c>
      <c r="O29" s="9">
        <v>78.6</v>
      </c>
      <c r="P29" s="9">
        <f t="shared" si="0"/>
        <v>80.6933333333333</v>
      </c>
      <c r="Q29" s="44">
        <v>25</v>
      </c>
      <c r="R29" s="44">
        <v>25</v>
      </c>
      <c r="S29" s="45" t="s">
        <v>33</v>
      </c>
      <c r="T29" s="45">
        <v>40</v>
      </c>
      <c r="U29" s="32"/>
      <c r="V29" s="32"/>
      <c r="W29" s="32"/>
      <c r="X29" s="46"/>
    </row>
    <row r="30" s="19" customFormat="1" spans="1:24">
      <c r="A30" s="31" t="s">
        <v>29</v>
      </c>
      <c r="B30" s="32" t="s">
        <v>30</v>
      </c>
      <c r="C30" s="31">
        <v>2023</v>
      </c>
      <c r="D30" s="32" t="s">
        <v>49</v>
      </c>
      <c r="E30" s="32" t="s">
        <v>72</v>
      </c>
      <c r="F30" s="31" t="s">
        <v>73</v>
      </c>
      <c r="G30" s="9">
        <v>88</v>
      </c>
      <c r="H30" s="9">
        <v>0</v>
      </c>
      <c r="I30" s="9">
        <v>88</v>
      </c>
      <c r="J30" s="9">
        <v>79.83</v>
      </c>
      <c r="K30" s="9">
        <v>0</v>
      </c>
      <c r="L30" s="9">
        <v>79.83</v>
      </c>
      <c r="M30" s="9">
        <v>71.85</v>
      </c>
      <c r="N30" s="34">
        <v>0</v>
      </c>
      <c r="O30" s="9">
        <v>71.85</v>
      </c>
      <c r="P30" s="9">
        <f t="shared" si="0"/>
        <v>80.2575</v>
      </c>
      <c r="Q30" s="44">
        <v>26</v>
      </c>
      <c r="R30" s="44">
        <v>24</v>
      </c>
      <c r="S30" s="45" t="s">
        <v>33</v>
      </c>
      <c r="T30" s="45">
        <v>40</v>
      </c>
      <c r="U30" s="45"/>
      <c r="V30" s="45"/>
      <c r="W30" s="45"/>
      <c r="X30" s="46"/>
    </row>
    <row r="31" s="19" customFormat="1" spans="1:24">
      <c r="A31" s="31" t="s">
        <v>29</v>
      </c>
      <c r="B31" s="32" t="s">
        <v>30</v>
      </c>
      <c r="C31" s="31">
        <v>2023</v>
      </c>
      <c r="D31" s="32" t="s">
        <v>37</v>
      </c>
      <c r="E31" s="32">
        <v>2332110323</v>
      </c>
      <c r="F31" s="31" t="s">
        <v>74</v>
      </c>
      <c r="G31" s="9">
        <v>88</v>
      </c>
      <c r="H31" s="9">
        <f>I31-G31</f>
        <v>0.5</v>
      </c>
      <c r="I31" s="9">
        <v>88.5</v>
      </c>
      <c r="J31" s="9">
        <v>80.2222222222222</v>
      </c>
      <c r="K31" s="9">
        <f>L31-J31</f>
        <v>0</v>
      </c>
      <c r="L31" s="9">
        <v>80.2222222222222</v>
      </c>
      <c r="M31" s="9">
        <v>64.75</v>
      </c>
      <c r="N31" s="34">
        <v>0</v>
      </c>
      <c r="O31" s="9">
        <v>64.75</v>
      </c>
      <c r="P31" s="9">
        <f t="shared" si="0"/>
        <v>79.9166666666666</v>
      </c>
      <c r="Q31" s="44">
        <v>27</v>
      </c>
      <c r="R31" s="44">
        <v>22</v>
      </c>
      <c r="S31" s="45" t="s">
        <v>33</v>
      </c>
      <c r="T31" s="45">
        <v>40</v>
      </c>
      <c r="U31" s="45"/>
      <c r="V31" s="45"/>
      <c r="W31" s="45"/>
      <c r="X31" s="46"/>
    </row>
    <row r="32" s="19" customFormat="1" spans="1:24">
      <c r="A32" s="31" t="s">
        <v>29</v>
      </c>
      <c r="B32" s="32" t="s">
        <v>30</v>
      </c>
      <c r="C32" s="31">
        <v>2023</v>
      </c>
      <c r="D32" s="32" t="s">
        <v>37</v>
      </c>
      <c r="E32" s="32">
        <v>2332110333</v>
      </c>
      <c r="F32" s="31" t="s">
        <v>75</v>
      </c>
      <c r="G32" s="9">
        <v>88</v>
      </c>
      <c r="H32" s="9">
        <f>I32-G32</f>
        <v>0</v>
      </c>
      <c r="I32" s="9">
        <v>88</v>
      </c>
      <c r="J32" s="9">
        <v>78.8888888888889</v>
      </c>
      <c r="K32" s="9">
        <f>L32-J32</f>
        <v>0</v>
      </c>
      <c r="L32" s="9">
        <v>78.8888888888889</v>
      </c>
      <c r="M32" s="9">
        <v>74.35</v>
      </c>
      <c r="N32" s="34">
        <v>0</v>
      </c>
      <c r="O32" s="9">
        <v>74.35</v>
      </c>
      <c r="P32" s="9">
        <f t="shared" si="0"/>
        <v>79.8016666666667</v>
      </c>
      <c r="Q32" s="44">
        <v>28</v>
      </c>
      <c r="R32" s="44">
        <v>27</v>
      </c>
      <c r="S32" s="45" t="s">
        <v>33</v>
      </c>
      <c r="T32" s="45">
        <v>40</v>
      </c>
      <c r="U32" s="45"/>
      <c r="V32" s="45"/>
      <c r="W32" s="45"/>
      <c r="X32" s="46"/>
    </row>
    <row r="33" s="19" customFormat="1" spans="1:24">
      <c r="A33" s="31" t="s">
        <v>29</v>
      </c>
      <c r="B33" s="32" t="s">
        <v>30</v>
      </c>
      <c r="C33" s="31">
        <v>2023</v>
      </c>
      <c r="D33" s="31" t="s">
        <v>31</v>
      </c>
      <c r="E33" s="31">
        <v>2332110383</v>
      </c>
      <c r="F33" s="31" t="s">
        <v>76</v>
      </c>
      <c r="G33" s="9">
        <v>88</v>
      </c>
      <c r="H33" s="9">
        <v>0</v>
      </c>
      <c r="I33" s="9">
        <f>G33+H33</f>
        <v>88</v>
      </c>
      <c r="J33" s="9">
        <v>78.16</v>
      </c>
      <c r="K33" s="9">
        <v>0</v>
      </c>
      <c r="L33" s="9">
        <f>J33+K33</f>
        <v>78.16</v>
      </c>
      <c r="M33" s="9">
        <v>71.75</v>
      </c>
      <c r="N33" s="34">
        <v>0</v>
      </c>
      <c r="O33" s="9">
        <f>SUBTOTAL(9,M33:N33)</f>
        <v>71.75</v>
      </c>
      <c r="P33" s="9">
        <f t="shared" si="0"/>
        <v>78.995</v>
      </c>
      <c r="Q33" s="44">
        <v>29</v>
      </c>
      <c r="R33" s="44">
        <v>29</v>
      </c>
      <c r="S33" s="45" t="s">
        <v>33</v>
      </c>
      <c r="T33" s="45">
        <v>40</v>
      </c>
      <c r="U33" s="45"/>
      <c r="V33" s="45"/>
      <c r="W33" s="45"/>
      <c r="X33" s="46"/>
    </row>
    <row r="34" s="19" customFormat="1" spans="1:24">
      <c r="A34" s="31" t="s">
        <v>29</v>
      </c>
      <c r="B34" s="32" t="s">
        <v>30</v>
      </c>
      <c r="C34" s="31">
        <v>2023</v>
      </c>
      <c r="D34" s="31" t="s">
        <v>31</v>
      </c>
      <c r="E34" s="31">
        <v>2332110374</v>
      </c>
      <c r="F34" s="31" t="s">
        <v>77</v>
      </c>
      <c r="G34" s="9">
        <v>88</v>
      </c>
      <c r="H34" s="9">
        <v>0.5</v>
      </c>
      <c r="I34" s="9">
        <f>G34+H34</f>
        <v>88.5</v>
      </c>
      <c r="J34" s="9">
        <v>74.6</v>
      </c>
      <c r="K34" s="9">
        <v>0</v>
      </c>
      <c r="L34" s="9">
        <f>J34+K34</f>
        <v>74.6</v>
      </c>
      <c r="M34" s="9">
        <v>81.8</v>
      </c>
      <c r="N34" s="34">
        <v>0</v>
      </c>
      <c r="O34" s="9">
        <f>SUBTOTAL(9,M34:N34)</f>
        <v>81.8</v>
      </c>
      <c r="P34" s="9">
        <f t="shared" si="0"/>
        <v>77.405</v>
      </c>
      <c r="Q34" s="44">
        <v>30</v>
      </c>
      <c r="R34" s="44">
        <v>33</v>
      </c>
      <c r="S34" s="50" t="s">
        <v>78</v>
      </c>
      <c r="T34" s="45">
        <v>40</v>
      </c>
      <c r="U34" s="45"/>
      <c r="V34" s="45"/>
      <c r="W34" s="45"/>
      <c r="X34" s="46"/>
    </row>
    <row r="35" s="19" customFormat="1" spans="1:24">
      <c r="A35" s="31" t="s">
        <v>29</v>
      </c>
      <c r="B35" s="32" t="s">
        <v>30</v>
      </c>
      <c r="C35" s="31">
        <v>2023</v>
      </c>
      <c r="D35" s="32" t="s">
        <v>37</v>
      </c>
      <c r="E35" s="32">
        <v>2208110050</v>
      </c>
      <c r="F35" s="31" t="s">
        <v>79</v>
      </c>
      <c r="G35" s="9">
        <v>88</v>
      </c>
      <c r="H35" s="9">
        <f>I35-G35</f>
        <v>0</v>
      </c>
      <c r="I35" s="9">
        <v>88</v>
      </c>
      <c r="J35" s="9">
        <v>74.87</v>
      </c>
      <c r="K35" s="9">
        <v>0</v>
      </c>
      <c r="L35" s="9">
        <v>74.87</v>
      </c>
      <c r="M35" s="9">
        <v>75.58</v>
      </c>
      <c r="N35" s="34">
        <v>0</v>
      </c>
      <c r="O35" s="9">
        <v>75.58</v>
      </c>
      <c r="P35" s="9">
        <f t="shared" si="0"/>
        <v>76.9105</v>
      </c>
      <c r="Q35" s="44">
        <v>31</v>
      </c>
      <c r="R35" s="44">
        <v>32</v>
      </c>
      <c r="S35" s="50" t="s">
        <v>78</v>
      </c>
      <c r="T35" s="45">
        <v>40</v>
      </c>
      <c r="U35" s="45"/>
      <c r="V35" s="45"/>
      <c r="W35" s="45"/>
      <c r="X35" s="46"/>
    </row>
    <row r="36" s="19" customFormat="1" spans="1:24">
      <c r="A36" s="31" t="s">
        <v>29</v>
      </c>
      <c r="B36" s="32" t="s">
        <v>30</v>
      </c>
      <c r="C36" s="31">
        <v>2023</v>
      </c>
      <c r="D36" s="31" t="s">
        <v>31</v>
      </c>
      <c r="E36" s="31">
        <v>2332110371</v>
      </c>
      <c r="F36" s="31" t="s">
        <v>80</v>
      </c>
      <c r="G36" s="9">
        <v>88</v>
      </c>
      <c r="H36" s="9">
        <v>0.7</v>
      </c>
      <c r="I36" s="9">
        <f>G36+H36</f>
        <v>88.7</v>
      </c>
      <c r="J36" s="9">
        <v>75.56</v>
      </c>
      <c r="K36" s="9">
        <v>0</v>
      </c>
      <c r="L36" s="9">
        <f>J36+K36</f>
        <v>75.56</v>
      </c>
      <c r="M36" s="9">
        <v>68.9</v>
      </c>
      <c r="N36" s="34">
        <v>0</v>
      </c>
      <c r="O36" s="9">
        <f>SUBTOTAL(9,M36:N36)</f>
        <v>68.9</v>
      </c>
      <c r="P36" s="9">
        <f t="shared" si="0"/>
        <v>76.865</v>
      </c>
      <c r="Q36" s="44">
        <v>32</v>
      </c>
      <c r="R36" s="44">
        <v>31</v>
      </c>
      <c r="S36" s="31" t="s">
        <v>33</v>
      </c>
      <c r="T36" s="45">
        <v>40</v>
      </c>
      <c r="U36" s="45"/>
      <c r="V36" s="45"/>
      <c r="W36" s="45"/>
      <c r="X36" s="46"/>
    </row>
    <row r="37" s="19" customFormat="1" spans="1:24">
      <c r="A37" s="31" t="s">
        <v>29</v>
      </c>
      <c r="B37" s="32" t="s">
        <v>30</v>
      </c>
      <c r="C37" s="31">
        <v>2023</v>
      </c>
      <c r="D37" s="32" t="s">
        <v>37</v>
      </c>
      <c r="E37" s="32">
        <v>2332110320</v>
      </c>
      <c r="F37" s="31" t="s">
        <v>81</v>
      </c>
      <c r="G37" s="9">
        <v>88</v>
      </c>
      <c r="H37" s="9">
        <v>2</v>
      </c>
      <c r="I37" s="9">
        <v>90</v>
      </c>
      <c r="J37" s="9">
        <v>73.8444444444444</v>
      </c>
      <c r="K37" s="9">
        <f>L37-J37</f>
        <v>0</v>
      </c>
      <c r="L37" s="9">
        <v>73.8444444444444</v>
      </c>
      <c r="M37" s="9">
        <v>73.3</v>
      </c>
      <c r="N37" s="34">
        <v>0</v>
      </c>
      <c r="O37" s="9">
        <v>73.3</v>
      </c>
      <c r="P37" s="9">
        <f t="shared" si="0"/>
        <v>76.2133333333333</v>
      </c>
      <c r="Q37" s="44">
        <v>33</v>
      </c>
      <c r="R37" s="44">
        <v>34</v>
      </c>
      <c r="S37" s="50" t="s">
        <v>78</v>
      </c>
      <c r="T37" s="45">
        <v>40</v>
      </c>
      <c r="U37" s="45"/>
      <c r="V37" s="45"/>
      <c r="W37" s="45"/>
      <c r="X37" s="46"/>
    </row>
    <row r="38" s="19" customFormat="1" spans="1:24">
      <c r="A38" s="31" t="s">
        <v>29</v>
      </c>
      <c r="B38" s="32" t="s">
        <v>30</v>
      </c>
      <c r="C38" s="31">
        <v>2023</v>
      </c>
      <c r="D38" s="32" t="s">
        <v>49</v>
      </c>
      <c r="E38" s="32" t="s">
        <v>82</v>
      </c>
      <c r="F38" s="31" t="s">
        <v>83</v>
      </c>
      <c r="G38" s="9">
        <v>88</v>
      </c>
      <c r="H38" s="9">
        <v>0</v>
      </c>
      <c r="I38" s="9">
        <v>88</v>
      </c>
      <c r="J38" s="9">
        <v>75.71</v>
      </c>
      <c r="K38" s="9">
        <v>0</v>
      </c>
      <c r="L38" s="9">
        <v>75.71</v>
      </c>
      <c r="M38" s="9">
        <v>61.25</v>
      </c>
      <c r="N38" s="34">
        <v>0</v>
      </c>
      <c r="O38" s="9">
        <v>61.25</v>
      </c>
      <c r="P38" s="9">
        <f t="shared" si="0"/>
        <v>76.1075</v>
      </c>
      <c r="Q38" s="44">
        <v>34</v>
      </c>
      <c r="R38" s="44">
        <v>30</v>
      </c>
      <c r="S38" s="31" t="s">
        <v>33</v>
      </c>
      <c r="T38" s="45">
        <v>40</v>
      </c>
      <c r="U38" s="45"/>
      <c r="V38" s="45"/>
      <c r="W38" s="45"/>
      <c r="X38" s="46"/>
    </row>
    <row r="39" s="19" customFormat="1" spans="1:24">
      <c r="A39" s="31" t="s">
        <v>29</v>
      </c>
      <c r="B39" s="32" t="s">
        <v>30</v>
      </c>
      <c r="C39" s="31">
        <v>2023</v>
      </c>
      <c r="D39" s="32" t="s">
        <v>49</v>
      </c>
      <c r="E39" s="32" t="s">
        <v>84</v>
      </c>
      <c r="F39" s="31" t="s">
        <v>85</v>
      </c>
      <c r="G39" s="9">
        <v>88</v>
      </c>
      <c r="H39" s="9">
        <v>6.65</v>
      </c>
      <c r="I39" s="9">
        <v>94.65</v>
      </c>
      <c r="J39" s="9">
        <v>73.49</v>
      </c>
      <c r="K39" s="9">
        <v>0</v>
      </c>
      <c r="L39" s="9">
        <v>73.49</v>
      </c>
      <c r="M39" s="9">
        <v>67.7</v>
      </c>
      <c r="N39" s="34">
        <v>0</v>
      </c>
      <c r="O39" s="9">
        <v>67.7</v>
      </c>
      <c r="P39" s="9">
        <f t="shared" si="0"/>
        <v>76.085</v>
      </c>
      <c r="Q39" s="44">
        <v>35</v>
      </c>
      <c r="R39" s="44">
        <v>35</v>
      </c>
      <c r="S39" s="50" t="s">
        <v>78</v>
      </c>
      <c r="T39" s="45">
        <v>40</v>
      </c>
      <c r="U39" s="45"/>
      <c r="V39" s="45"/>
      <c r="W39" s="45"/>
      <c r="X39" s="46"/>
    </row>
    <row r="40" s="19" customFormat="1" spans="1:24">
      <c r="A40" s="31" t="s">
        <v>29</v>
      </c>
      <c r="B40" s="32" t="s">
        <v>30</v>
      </c>
      <c r="C40" s="31">
        <v>2023</v>
      </c>
      <c r="D40" s="32" t="s">
        <v>49</v>
      </c>
      <c r="E40" s="32" t="s">
        <v>86</v>
      </c>
      <c r="F40" s="31" t="s">
        <v>87</v>
      </c>
      <c r="G40" s="9">
        <v>88</v>
      </c>
      <c r="H40" s="9">
        <v>0</v>
      </c>
      <c r="I40" s="9">
        <v>88</v>
      </c>
      <c r="J40" s="9">
        <v>72.93</v>
      </c>
      <c r="K40" s="9">
        <v>0</v>
      </c>
      <c r="L40" s="9">
        <v>72.93</v>
      </c>
      <c r="M40" s="9">
        <v>67.9</v>
      </c>
      <c r="N40" s="34">
        <v>0</v>
      </c>
      <c r="O40" s="9">
        <v>67.9</v>
      </c>
      <c r="P40" s="9">
        <f t="shared" si="0"/>
        <v>74.6875</v>
      </c>
      <c r="Q40" s="44">
        <v>36</v>
      </c>
      <c r="R40" s="44">
        <v>36</v>
      </c>
      <c r="S40" s="50" t="s">
        <v>78</v>
      </c>
      <c r="T40" s="45">
        <v>40</v>
      </c>
      <c r="U40" s="45"/>
      <c r="V40" s="45"/>
      <c r="W40" s="45"/>
      <c r="X40" s="46"/>
    </row>
    <row r="41" s="19" customFormat="1" spans="1:24">
      <c r="A41" s="31" t="s">
        <v>29</v>
      </c>
      <c r="B41" s="32" t="s">
        <v>30</v>
      </c>
      <c r="C41" s="31">
        <v>2023</v>
      </c>
      <c r="D41" s="32" t="s">
        <v>37</v>
      </c>
      <c r="E41" s="32">
        <v>2332110324</v>
      </c>
      <c r="F41" s="31" t="s">
        <v>88</v>
      </c>
      <c r="G41" s="9">
        <v>88</v>
      </c>
      <c r="H41" s="9">
        <f>I41-G41</f>
        <v>0.5</v>
      </c>
      <c r="I41" s="9">
        <v>88.5</v>
      </c>
      <c r="J41" s="9">
        <v>70.0666666666667</v>
      </c>
      <c r="K41" s="9">
        <f>L41-J41</f>
        <v>0</v>
      </c>
      <c r="L41" s="9">
        <v>70.0666666666667</v>
      </c>
      <c r="M41" s="9">
        <v>73.35</v>
      </c>
      <c r="N41" s="34">
        <v>0</v>
      </c>
      <c r="O41" s="9">
        <v>73.35</v>
      </c>
      <c r="P41" s="9">
        <f t="shared" si="0"/>
        <v>73.16</v>
      </c>
      <c r="Q41" s="44">
        <v>37</v>
      </c>
      <c r="R41" s="44">
        <v>38</v>
      </c>
      <c r="S41" s="31" t="s">
        <v>33</v>
      </c>
      <c r="T41" s="45">
        <v>40</v>
      </c>
      <c r="U41" s="45"/>
      <c r="V41" s="45"/>
      <c r="W41" s="45"/>
      <c r="X41" s="46"/>
    </row>
    <row r="42" s="19" customFormat="1" spans="1:24">
      <c r="A42" s="31" t="s">
        <v>29</v>
      </c>
      <c r="B42" s="32" t="s">
        <v>30</v>
      </c>
      <c r="C42" s="31">
        <v>2023</v>
      </c>
      <c r="D42" s="32" t="s">
        <v>37</v>
      </c>
      <c r="E42" s="32">
        <v>2234110535</v>
      </c>
      <c r="F42" s="31" t="s">
        <v>89</v>
      </c>
      <c r="G42" s="9">
        <v>88</v>
      </c>
      <c r="H42" s="9">
        <f>I42-G42</f>
        <v>0</v>
      </c>
      <c r="I42" s="9">
        <v>88</v>
      </c>
      <c r="J42" s="9">
        <v>72.1578947368421</v>
      </c>
      <c r="K42" s="9">
        <f>L42-J42</f>
        <v>0</v>
      </c>
      <c r="L42" s="9">
        <v>72.1578947368421</v>
      </c>
      <c r="M42" s="9">
        <v>56.95</v>
      </c>
      <c r="N42" s="34">
        <v>0</v>
      </c>
      <c r="O42" s="9">
        <v>56.95</v>
      </c>
      <c r="P42" s="9">
        <f t="shared" si="0"/>
        <v>73.0134210526316</v>
      </c>
      <c r="Q42" s="44">
        <v>38</v>
      </c>
      <c r="R42" s="44">
        <v>37</v>
      </c>
      <c r="S42" s="50" t="s">
        <v>78</v>
      </c>
      <c r="T42" s="45">
        <v>40</v>
      </c>
      <c r="U42" s="45"/>
      <c r="V42" s="45"/>
      <c r="W42" s="45"/>
      <c r="X42" s="46"/>
    </row>
    <row r="43" s="19" customFormat="1" spans="1:24">
      <c r="A43" s="31" t="s">
        <v>29</v>
      </c>
      <c r="B43" s="32" t="s">
        <v>30</v>
      </c>
      <c r="C43" s="31">
        <v>2023</v>
      </c>
      <c r="D43" s="32" t="s">
        <v>49</v>
      </c>
      <c r="E43" s="32" t="s">
        <v>90</v>
      </c>
      <c r="F43" s="31" t="s">
        <v>91</v>
      </c>
      <c r="G43" s="9">
        <v>88</v>
      </c>
      <c r="H43" s="9">
        <v>0</v>
      </c>
      <c r="I43" s="9">
        <v>88</v>
      </c>
      <c r="J43" s="9">
        <v>69.09</v>
      </c>
      <c r="K43" s="9">
        <v>0</v>
      </c>
      <c r="L43" s="9">
        <v>69.09</v>
      </c>
      <c r="M43" s="9">
        <v>77.88</v>
      </c>
      <c r="N43" s="34">
        <v>0</v>
      </c>
      <c r="O43" s="9">
        <v>77.88</v>
      </c>
      <c r="P43" s="9">
        <f t="shared" si="0"/>
        <v>72.8055</v>
      </c>
      <c r="Q43" s="44">
        <v>39</v>
      </c>
      <c r="R43" s="44">
        <v>39</v>
      </c>
      <c r="S43" s="50" t="s">
        <v>78</v>
      </c>
      <c r="T43" s="45">
        <v>40</v>
      </c>
      <c r="U43" s="45"/>
      <c r="V43" s="45"/>
      <c r="W43" s="45"/>
      <c r="X43" s="46"/>
    </row>
    <row r="44" s="19" customFormat="1" spans="1:24">
      <c r="A44" s="31" t="s">
        <v>29</v>
      </c>
      <c r="B44" s="32" t="s">
        <v>30</v>
      </c>
      <c r="C44" s="31">
        <v>2023</v>
      </c>
      <c r="D44" s="31" t="s">
        <v>31</v>
      </c>
      <c r="E44" s="31">
        <v>2332110384</v>
      </c>
      <c r="F44" s="31" t="s">
        <v>92</v>
      </c>
      <c r="G44" s="9">
        <v>88</v>
      </c>
      <c r="H44" s="9">
        <v>0</v>
      </c>
      <c r="I44" s="9">
        <f>G44+H44</f>
        <v>88</v>
      </c>
      <c r="J44" s="9">
        <v>55.76</v>
      </c>
      <c r="K44" s="9">
        <v>0</v>
      </c>
      <c r="L44" s="9">
        <f>J44+K44</f>
        <v>55.76</v>
      </c>
      <c r="M44" s="9">
        <v>66.3</v>
      </c>
      <c r="N44" s="34">
        <v>0</v>
      </c>
      <c r="O44" s="9">
        <f>SUBTOTAL(9,M44:N44)</f>
        <v>66.3</v>
      </c>
      <c r="P44" s="9">
        <f t="shared" si="0"/>
        <v>61.65</v>
      </c>
      <c r="Q44" s="44">
        <v>40</v>
      </c>
      <c r="R44" s="44">
        <v>40</v>
      </c>
      <c r="S44" s="50" t="s">
        <v>78</v>
      </c>
      <c r="T44" s="45">
        <v>40</v>
      </c>
      <c r="U44" s="45"/>
      <c r="V44" s="45"/>
      <c r="W44" s="45"/>
      <c r="X44" s="46"/>
    </row>
  </sheetData>
  <autoFilter xmlns:etc="http://www.wps.cn/officeDocument/2017/etCustomData" ref="A4:CN43" etc:filterBottomFollowUsedRange="0">
    <extLst/>
  </autoFilter>
  <sortState ref="A5:X44">
    <sortCondition ref="P5" descending="1"/>
  </sortState>
  <dataValidations count="6">
    <dataValidation type="list" allowBlank="1" showInputMessage="1" showErrorMessage="1" sqref="U6">
      <formula1>"一等奖学金,二等奖学金,三等奖学金,课程考核不合格,德育分未达标,体育成绩不合格,违纪"</formula1>
    </dataValidation>
    <dataValidation type="list" allowBlank="1" showInputMessage="1" showErrorMessage="1" sqref="S5:S33">
      <formula1>"是,否"</formula1>
    </dataValidation>
    <dataValidation type="list" allowBlank="1" showInputMessage="1" showErrorMessage="1" sqref="U1:U5 U7:U21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">
      <formula1>#REF!</formula1>
    </dataValidation>
    <dataValidation type="list" allowBlank="1" showInputMessage="1" showErrorMessage="1" sqref="V5:V21">
      <formula1>"学业进步奖,研究与创新奖,道德风尚奖,文体活动奖,社会工作奖"</formula1>
    </dataValidation>
    <dataValidation type="list" allowBlank="1" showInputMessage="1" showErrorMessage="1" sqref="W1:W21">
      <formula1>"三好学生,三好学生标兵,优秀学生干部"</formula1>
    </dataValidation>
  </dataValidations>
  <pageMargins left="0.75" right="0.75" top="1" bottom="1" header="0.5" footer="0.5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4"/>
  <sheetViews>
    <sheetView workbookViewId="0">
      <selection activeCell="J35" sqref="J35"/>
    </sheetView>
  </sheetViews>
  <sheetFormatPr defaultColWidth="9" defaultRowHeight="13.5" outlineLevelCol="2"/>
  <cols>
    <col min="1" max="1" width="8.75221238938053" style="1"/>
    <col min="2" max="2" width="6.6283185840708" style="1" customWidth="1"/>
  </cols>
  <sheetData>
    <row r="1" ht="27" spans="1:2">
      <c r="A1" s="2" t="s">
        <v>10</v>
      </c>
      <c r="B1" s="3" t="s">
        <v>14</v>
      </c>
    </row>
    <row r="2" spans="1:3">
      <c r="A2" s="4" t="s">
        <v>32</v>
      </c>
      <c r="B2" s="5">
        <v>90.03</v>
      </c>
      <c r="C2">
        <v>1</v>
      </c>
    </row>
    <row r="3" spans="1:3">
      <c r="A3" s="4" t="s">
        <v>36</v>
      </c>
      <c r="B3" s="5">
        <v>87.71</v>
      </c>
      <c r="C3">
        <v>2</v>
      </c>
    </row>
    <row r="4" spans="1:3">
      <c r="A4" s="6" t="s">
        <v>42</v>
      </c>
      <c r="B4" s="7">
        <v>86.02</v>
      </c>
      <c r="C4">
        <v>3</v>
      </c>
    </row>
    <row r="5" spans="1:3">
      <c r="A5" s="8" t="s">
        <v>40</v>
      </c>
      <c r="B5" s="9">
        <v>85.87</v>
      </c>
      <c r="C5">
        <v>4</v>
      </c>
    </row>
    <row r="6" spans="1:3">
      <c r="A6" s="8" t="s">
        <v>45</v>
      </c>
      <c r="B6" s="10">
        <v>85.2222222222222</v>
      </c>
      <c r="C6">
        <v>5</v>
      </c>
    </row>
    <row r="7" spans="1:3">
      <c r="A7" s="8" t="s">
        <v>38</v>
      </c>
      <c r="B7" s="10">
        <v>85.1333333333333</v>
      </c>
      <c r="C7">
        <v>6</v>
      </c>
    </row>
    <row r="8" spans="1:3">
      <c r="A8" s="11" t="s">
        <v>47</v>
      </c>
      <c r="B8" s="12">
        <v>84.69</v>
      </c>
      <c r="C8">
        <v>7</v>
      </c>
    </row>
    <row r="9" spans="1:3">
      <c r="A9" s="8" t="s">
        <v>52</v>
      </c>
      <c r="B9" s="10">
        <v>84.4415584415584</v>
      </c>
      <c r="C9">
        <v>8</v>
      </c>
    </row>
    <row r="10" spans="1:3">
      <c r="A10" s="8" t="s">
        <v>48</v>
      </c>
      <c r="B10" s="10">
        <v>84.0444444444445</v>
      </c>
      <c r="C10">
        <v>9</v>
      </c>
    </row>
    <row r="11" spans="1:3">
      <c r="A11" s="11" t="s">
        <v>56</v>
      </c>
      <c r="B11" s="12">
        <v>83.76</v>
      </c>
      <c r="C11">
        <v>10</v>
      </c>
    </row>
    <row r="12" spans="1:3">
      <c r="A12" s="8" t="s">
        <v>54</v>
      </c>
      <c r="B12" s="10">
        <v>83.47</v>
      </c>
      <c r="C12">
        <v>11</v>
      </c>
    </row>
    <row r="13" spans="1:3">
      <c r="A13" s="11" t="s">
        <v>44</v>
      </c>
      <c r="B13" s="12">
        <v>83.27</v>
      </c>
      <c r="C13">
        <v>12</v>
      </c>
    </row>
    <row r="14" spans="1:3">
      <c r="A14" s="8" t="s">
        <v>59</v>
      </c>
      <c r="B14" s="10">
        <v>83.2048192771084</v>
      </c>
      <c r="C14">
        <v>13</v>
      </c>
    </row>
    <row r="15" spans="1:3">
      <c r="A15" s="8" t="s">
        <v>51</v>
      </c>
      <c r="B15" s="10">
        <v>82.56</v>
      </c>
      <c r="C15">
        <v>14</v>
      </c>
    </row>
    <row r="16" spans="1:3">
      <c r="A16" s="8" t="s">
        <v>55</v>
      </c>
      <c r="B16" s="10">
        <v>82.2666666666667</v>
      </c>
      <c r="C16">
        <v>15</v>
      </c>
    </row>
    <row r="17" spans="1:3">
      <c r="A17" s="8" t="s">
        <v>58</v>
      </c>
      <c r="B17" s="10">
        <v>82.12</v>
      </c>
      <c r="C17">
        <v>16</v>
      </c>
    </row>
    <row r="18" spans="1:3">
      <c r="A18" s="8" t="s">
        <v>61</v>
      </c>
      <c r="B18" s="10">
        <v>81.87</v>
      </c>
      <c r="C18">
        <v>17</v>
      </c>
    </row>
    <row r="19" spans="1:3">
      <c r="A19" s="8" t="s">
        <v>62</v>
      </c>
      <c r="B19" s="10">
        <v>80.7777777777778</v>
      </c>
      <c r="C19">
        <v>18</v>
      </c>
    </row>
    <row r="20" spans="1:3">
      <c r="A20" s="11" t="s">
        <v>66</v>
      </c>
      <c r="B20" s="12">
        <v>80.73</v>
      </c>
      <c r="C20">
        <v>19</v>
      </c>
    </row>
    <row r="21" spans="1:3">
      <c r="A21" s="8" t="s">
        <v>63</v>
      </c>
      <c r="B21" s="10">
        <v>80.5333333333333</v>
      </c>
      <c r="C21">
        <v>20</v>
      </c>
    </row>
    <row r="22" spans="1:3">
      <c r="A22" s="8" t="s">
        <v>65</v>
      </c>
      <c r="B22" s="10">
        <v>80.49</v>
      </c>
      <c r="C22">
        <v>21</v>
      </c>
    </row>
    <row r="23" spans="1:3">
      <c r="A23" s="8" t="s">
        <v>74</v>
      </c>
      <c r="B23" s="10">
        <v>80.2222222222222</v>
      </c>
      <c r="C23">
        <v>22</v>
      </c>
    </row>
    <row r="24" spans="1:3">
      <c r="A24" s="8" t="s">
        <v>69</v>
      </c>
      <c r="B24" s="10">
        <v>80</v>
      </c>
      <c r="C24">
        <v>23</v>
      </c>
    </row>
    <row r="25" spans="1:3">
      <c r="A25" s="8" t="s">
        <v>73</v>
      </c>
      <c r="B25" s="10">
        <v>79.83</v>
      </c>
      <c r="C25">
        <v>24</v>
      </c>
    </row>
    <row r="26" spans="1:3">
      <c r="A26" s="8" t="s">
        <v>71</v>
      </c>
      <c r="B26" s="10">
        <v>79.3111111111111</v>
      </c>
      <c r="C26">
        <v>25</v>
      </c>
    </row>
    <row r="27" spans="1:3">
      <c r="A27" s="11" t="s">
        <v>70</v>
      </c>
      <c r="B27" s="12">
        <v>79.07</v>
      </c>
      <c r="C27">
        <v>26</v>
      </c>
    </row>
    <row r="28" spans="1:3">
      <c r="A28" s="8" t="s">
        <v>75</v>
      </c>
      <c r="B28" s="10">
        <v>78.8888888888889</v>
      </c>
      <c r="C28">
        <v>27</v>
      </c>
    </row>
    <row r="29" spans="1:3">
      <c r="A29" s="11" t="s">
        <v>67</v>
      </c>
      <c r="B29" s="12">
        <v>78.8</v>
      </c>
      <c r="C29">
        <v>28</v>
      </c>
    </row>
    <row r="30" spans="1:3">
      <c r="A30" s="11" t="s">
        <v>76</v>
      </c>
      <c r="B30" s="12">
        <v>78.16</v>
      </c>
      <c r="C30">
        <v>29</v>
      </c>
    </row>
    <row r="31" spans="1:3">
      <c r="A31" s="8" t="s">
        <v>83</v>
      </c>
      <c r="B31" s="10">
        <v>75.71</v>
      </c>
      <c r="C31">
        <v>30</v>
      </c>
    </row>
    <row r="32" spans="1:3">
      <c r="A32" s="11" t="s">
        <v>80</v>
      </c>
      <c r="B32" s="12">
        <v>75.56</v>
      </c>
      <c r="C32">
        <v>31</v>
      </c>
    </row>
    <row r="33" spans="1:3">
      <c r="A33" s="8" t="s">
        <v>79</v>
      </c>
      <c r="B33" s="10">
        <v>74.87</v>
      </c>
      <c r="C33">
        <v>32</v>
      </c>
    </row>
    <row r="34" spans="1:3">
      <c r="A34" s="11" t="s">
        <v>77</v>
      </c>
      <c r="B34" s="12">
        <v>74.6</v>
      </c>
      <c r="C34">
        <v>33</v>
      </c>
    </row>
    <row r="35" spans="1:3">
      <c r="A35" s="8" t="s">
        <v>81</v>
      </c>
      <c r="B35" s="10">
        <v>73.8444444444444</v>
      </c>
      <c r="C35">
        <v>34</v>
      </c>
    </row>
    <row r="36" spans="1:3">
      <c r="A36" s="8" t="s">
        <v>85</v>
      </c>
      <c r="B36" s="10">
        <v>73.49</v>
      </c>
      <c r="C36">
        <v>35</v>
      </c>
    </row>
    <row r="37" spans="1:3">
      <c r="A37" s="8" t="s">
        <v>87</v>
      </c>
      <c r="B37" s="10">
        <v>72.93</v>
      </c>
      <c r="C37">
        <v>36</v>
      </c>
    </row>
    <row r="38" spans="1:3">
      <c r="A38" s="8" t="s">
        <v>89</v>
      </c>
      <c r="B38" s="10">
        <v>72.1578947368421</v>
      </c>
      <c r="C38">
        <v>37</v>
      </c>
    </row>
    <row r="39" spans="1:3">
      <c r="A39" s="8" t="s">
        <v>88</v>
      </c>
      <c r="B39" s="10">
        <v>70.0666666666667</v>
      </c>
      <c r="C39">
        <v>38</v>
      </c>
    </row>
    <row r="40" spans="1:3">
      <c r="A40" s="8" t="s">
        <v>91</v>
      </c>
      <c r="B40" s="10">
        <v>69.09</v>
      </c>
      <c r="C40">
        <v>39</v>
      </c>
    </row>
    <row r="41" spans="1:3">
      <c r="A41" s="11" t="s">
        <v>92</v>
      </c>
      <c r="B41" s="12">
        <v>55.76</v>
      </c>
      <c r="C41">
        <v>40</v>
      </c>
    </row>
    <row r="42" spans="1:2">
      <c r="A42" s="13"/>
      <c r="B42" s="14"/>
    </row>
    <row r="43" ht="17.6" spans="1:2">
      <c r="A43" s="15"/>
      <c r="B43" s="15"/>
    </row>
    <row r="44" ht="15.75" spans="1:2">
      <c r="A44" s="16"/>
      <c r="B44" s="1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拌面noood</cp:lastModifiedBy>
  <dcterms:created xsi:type="dcterms:W3CDTF">2025-09-17T06:25:00Z</dcterms:created>
  <dcterms:modified xsi:type="dcterms:W3CDTF">2025-09-21T23:55:32Z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B0A7DEB7713A46BC9EFEAD1D9A831B34_13</vt:lpwstr>
  </property>
  <property fmtid="{D5CDD505-2E9C-101B-9397-08002B2CF9AE}" pid="3" name="KSOProductBuildVer">
    <vt:lpwstr>2052-12.1.0.22175</vt:lpwstr>
  </property>
</Properties>
</file>